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50" activeTab="0"/>
  </bookViews>
  <sheets>
    <sheet name="CU 2005" sheetId="1" r:id="rId1"/>
  </sheets>
  <definedNames>
    <definedName name="_xlnm.Print_Area" localSheetId="0">'CU 2005'!$A$11:$F$185</definedName>
  </definedNames>
  <calcPr fullCalcOnLoad="1"/>
</workbook>
</file>

<file path=xl/sharedStrings.xml><?xml version="1.0" encoding="utf-8"?>
<sst xmlns="http://schemas.openxmlformats.org/spreadsheetml/2006/main" count="147" uniqueCount="101">
  <si>
    <t>Datum:</t>
  </si>
  <si>
    <t>Pol.</t>
  </si>
  <si>
    <t>Množství</t>
  </si>
  <si>
    <t>Popis</t>
  </si>
  <si>
    <t>Celkem</t>
  </si>
  <si>
    <t>Jedn. cena</t>
  </si>
  <si>
    <t xml:space="preserve">  projektu</t>
  </si>
  <si>
    <t xml:space="preserve">  ostatních částí zavlažovacího systému dle</t>
  </si>
  <si>
    <t xml:space="preserve">  armatur, ventilových boxů, postřikovačů a</t>
  </si>
  <si>
    <t xml:space="preserve">  Vytyčení tras pro položení potrubí, umístění</t>
  </si>
  <si>
    <t>Jedn.</t>
  </si>
  <si>
    <t xml:space="preserve">  Vyhloubení rýhy pro potrubí hlavních řadů</t>
  </si>
  <si>
    <t xml:space="preserve">  a ovládacích kabelů v hornině 3-4 včetně </t>
  </si>
  <si>
    <t xml:space="preserve">  Vyhloubení rýhy pro potrubí distribučních řadů</t>
  </si>
  <si>
    <t xml:space="preserve">  Podsyp a obsyp potrubí a ovládacích kabelů </t>
  </si>
  <si>
    <t xml:space="preserve">  Zásyp a hutnění výkopů</t>
  </si>
  <si>
    <t xml:space="preserve">  Výkop pro postřikovač, jeho výškové osazení</t>
  </si>
  <si>
    <t xml:space="preserve">  do úrovně terénu včetně podsypu pískem,</t>
  </si>
  <si>
    <t xml:space="preserve">  zásypu a odvozu přebytečného výkopku v </t>
  </si>
  <si>
    <t xml:space="preserve">  Osazení ventilových boxů vč. štěrk. podsypu</t>
  </si>
  <si>
    <t xml:space="preserve">  zásypu, hutnění a odvozu přebyteč. Výkopku</t>
  </si>
  <si>
    <t>ČÁST I. ZEMNÍ PRÁCE</t>
  </si>
  <si>
    <t>ČÁST II. POTRUBÍ A PŘÍSLUŠENSTVÍ</t>
  </si>
  <si>
    <t xml:space="preserve">  Hlavní řady</t>
  </si>
  <si>
    <t xml:space="preserve">  Dodávka a montáž tlakového potrubí HD-PE</t>
  </si>
  <si>
    <t>Hlavní řady celkem</t>
  </si>
  <si>
    <t xml:space="preserve"> </t>
  </si>
  <si>
    <t>Distribuční vedení</t>
  </si>
  <si>
    <t>ČÁST I. - ZEMNÍ PRÁCE CELKEM</t>
  </si>
  <si>
    <t xml:space="preserve">  ČÁST II.- POTRUBÍ A PŘÍSLUŠENSTVÍ CELKEM</t>
  </si>
  <si>
    <t xml:space="preserve">  Distribuční vedení celkem</t>
  </si>
  <si>
    <t>ČÁST III. UZAVÍRACÍ ARMATURY</t>
  </si>
  <si>
    <t xml:space="preserve">  Distribuční vedení</t>
  </si>
  <si>
    <t xml:space="preserve">  Provedení tlakové zkoušky potrubí</t>
  </si>
  <si>
    <t>ČÁST IV. POSTŘIKOVAČE A PŘÍSLUŠENSTVÍ</t>
  </si>
  <si>
    <t>ČÁST V. OVLÁDACÍ SYSTÉM</t>
  </si>
  <si>
    <t xml:space="preserve">  ČÁST III.- UZAVÍRACÍ ARMATURY CELKEM</t>
  </si>
  <si>
    <t xml:space="preserve">  ČÁST IV.- POSTŘIKOVAČE A PŘÍSLUŠENSTVÍ CELKEM</t>
  </si>
  <si>
    <t xml:space="preserve">   ČÁST V. OVLÁDACÍ SYSTÉM - CELKEM</t>
  </si>
  <si>
    <t>ČÁST I.</t>
  </si>
  <si>
    <t>ČÁST II.</t>
  </si>
  <si>
    <t>ČÁST III.</t>
  </si>
  <si>
    <t>ČÁST IV.</t>
  </si>
  <si>
    <t>ČÁST V.</t>
  </si>
  <si>
    <t>Postřikovače a příslušenství</t>
  </si>
  <si>
    <t>Uzavírací armatury a příslušenství</t>
  </si>
  <si>
    <t>Potrubí a příslušenství</t>
  </si>
  <si>
    <t>Zemní práce</t>
  </si>
  <si>
    <t>bm</t>
  </si>
  <si>
    <t>ks</t>
  </si>
  <si>
    <t xml:space="preserve">  Tvarovky a spojovací prvky pro potrubí HD-PE</t>
  </si>
  <si>
    <t xml:space="preserve">  RAIN BIRD vodotěsné konektory 2,5 mm2, DBY</t>
  </si>
  <si>
    <t xml:space="preserve">  Montážní práce na ovládacím systému</t>
  </si>
  <si>
    <t>ROZPOČET NA DODÁVKU A MONTÁŽ ZAVLAŽOVACÍHO SYSTÉMU RAIN BIRD</t>
  </si>
  <si>
    <t>Vypracoval:</t>
  </si>
  <si>
    <t xml:space="preserve">  odvozu přebyt. výkopku v rámci staveniště</t>
  </si>
  <si>
    <t xml:space="preserve">  rámci staveniště</t>
  </si>
  <si>
    <t xml:space="preserve">  Montáž kompletní ventilové sestavy</t>
  </si>
  <si>
    <t>REKAPITULACE NÁKLADŮ</t>
  </si>
  <si>
    <t xml:space="preserve">  Výkopy pro ventilové boxy </t>
  </si>
  <si>
    <t xml:space="preserve">  včetně montáže a proměření průchodnosti </t>
  </si>
  <si>
    <t>(dle potřeby)</t>
  </si>
  <si>
    <t xml:space="preserve">  RAIN BIRD elmag. ventil 6/4", 150-PGA</t>
  </si>
  <si>
    <t xml:space="preserve">  Montáž přípojek SJ-100-12 </t>
  </si>
  <si>
    <t xml:space="preserve">  RAIN BIRD kloubová přípojka SJ-100-12</t>
  </si>
  <si>
    <t xml:space="preserve">  Ovládací kabel 24V, CyKy 3x1,5mm2 </t>
  </si>
  <si>
    <t xml:space="preserve">  jemnozrnným obsypem 0-4mm.</t>
  </si>
  <si>
    <t xml:space="preserve">  Včetně dodávky obsyp. materiálu, pro obsyp kabelů</t>
  </si>
  <si>
    <t xml:space="preserve">  DN 50, PN 10 (63x5,8)</t>
  </si>
  <si>
    <t xml:space="preserve">  Elektroventil 2x150PGA, vč.inst.mat.</t>
  </si>
  <si>
    <t>RAIN BIRD ventilová šachtice velká, VB-JUMBO</t>
  </si>
  <si>
    <t>CELKEM ZA DODÁVKU BEZ DPH (19%)</t>
  </si>
  <si>
    <t>CELKEM DPH (19%)</t>
  </si>
  <si>
    <t>CELKEM ZA DODÁVKU VČ. DPH (19%)</t>
  </si>
  <si>
    <t xml:space="preserve">  rámci staveniště (VB-JMB)</t>
  </si>
  <si>
    <r>
      <t xml:space="preserve">  DN 32, PN 10 </t>
    </r>
    <r>
      <rPr>
        <b/>
        <sz val="10"/>
        <rFont val="Arial CE"/>
        <family val="0"/>
      </rPr>
      <t>(40x3,7)</t>
    </r>
  </si>
  <si>
    <r>
      <t xml:space="preserve">  DN 40, PN 10 </t>
    </r>
    <r>
      <rPr>
        <b/>
        <sz val="10"/>
        <rFont val="Arial CE"/>
        <family val="0"/>
      </rPr>
      <t>(50x4,6)</t>
    </r>
  </si>
  <si>
    <r>
      <t xml:space="preserve">  DN 50, PN 10 </t>
    </r>
    <r>
      <rPr>
        <b/>
        <sz val="10"/>
        <rFont val="Arial CE"/>
        <family val="0"/>
      </rPr>
      <t>(63x5,8)</t>
    </r>
  </si>
  <si>
    <t>L.P.I. Luděk Provazník</t>
  </si>
  <si>
    <t xml:space="preserve">  Čerpadlo vertikální odstředivé Grundfos, Calpeda ap.</t>
  </si>
  <si>
    <t xml:space="preserve">  Q=10.00m3/hod, H= 70m </t>
  </si>
  <si>
    <t xml:space="preserve">  Montáž  - vlastní propojení na místě, nastavení pracovních</t>
  </si>
  <si>
    <t xml:space="preserve">  parametrů, uvedení do provozu, výchozí elektrorevize,</t>
  </si>
  <si>
    <t xml:space="preserve">  vyškolení obsluhy a předání provozního řádu</t>
  </si>
  <si>
    <t xml:space="preserve">  Sací potrubí 2x DN50 (2") a 2x sací koš DN50 (2")</t>
  </si>
  <si>
    <t xml:space="preserve"> Tlaková nádoba</t>
  </si>
  <si>
    <t>Čerpací stanice</t>
  </si>
  <si>
    <t>ČÁST VI.</t>
  </si>
  <si>
    <t xml:space="preserve">Ovládací systém </t>
  </si>
  <si>
    <t xml:space="preserve">   ČÁST VI. ČERPACÍ STANICE</t>
  </si>
  <si>
    <t xml:space="preserve">Fotbalové hřiště cca 94 x cca 63m </t>
  </si>
  <si>
    <t>Bezplatný 3 letý  záruční servis, včetně zazimování potrubí.</t>
  </si>
  <si>
    <t>Ovládací jednotka ESP</t>
  </si>
  <si>
    <t xml:space="preserve">  včetně trafa 230/24V</t>
  </si>
  <si>
    <t xml:space="preserve">  RAIN BIRD čidlo srážek RAIN CHECK</t>
  </si>
  <si>
    <t xml:space="preserve"> 25.9.2009</t>
  </si>
  <si>
    <t xml:space="preserve">  nutná 2" vodovodní přípojka cena  cca 20 000,-Kč</t>
  </si>
  <si>
    <r>
      <t xml:space="preserve">  </t>
    </r>
    <r>
      <rPr>
        <sz val="14"/>
        <color indexed="10"/>
        <rFont val="Arial CE"/>
        <family val="0"/>
      </rPr>
      <t>rozpočet včetně čerpací stanice pro čerpání vody z rybníka</t>
    </r>
  </si>
  <si>
    <t xml:space="preserve">  RAIN BIRD výs.postř. 7005</t>
  </si>
  <si>
    <t xml:space="preserve">  Montáž postřik. typu 7005 vč.trysek</t>
  </si>
  <si>
    <t>Zavlažovací systém RAIN BIRD 24x7005 pro TJ Viktoria Vestec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</si>
</sst>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i/>
      <sz val="12"/>
      <name val="Arial CE"/>
      <family val="2"/>
    </font>
    <font>
      <sz val="14"/>
      <name val="Arial CE"/>
      <family val="2"/>
    </font>
    <font>
      <b/>
      <sz val="11"/>
      <name val="Arial CE"/>
      <family val="0"/>
    </font>
    <font>
      <sz val="14"/>
      <color indexed="10"/>
      <name val="Arial CE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Arial CE"/>
      <family val="2"/>
    </font>
    <font>
      <b/>
      <sz val="14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" fontId="1" fillId="0" borderId="10" xfId="0" applyNumberFormat="1" applyFont="1" applyBorder="1" applyAlignment="1">
      <alignment/>
    </xf>
    <xf numFmtId="43" fontId="2" fillId="0" borderId="0" xfId="34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3" fontId="2" fillId="0" borderId="0" xfId="34" applyFont="1" applyFill="1" applyAlignment="1">
      <alignment horizontal="right"/>
    </xf>
    <xf numFmtId="0" fontId="0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center"/>
    </xf>
    <xf numFmtId="17" fontId="7" fillId="0" borderId="0" xfId="0" applyNumberFormat="1" applyFont="1" applyAlignment="1">
      <alignment horizontal="lef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3" fontId="2" fillId="0" borderId="0" xfId="34" applyFont="1" applyBorder="1" applyAlignment="1">
      <alignment horizontal="right"/>
    </xf>
    <xf numFmtId="0" fontId="3" fillId="0" borderId="20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0" fillId="0" borderId="2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23" xfId="0" applyNumberFormat="1" applyFont="1" applyFill="1" applyBorder="1" applyAlignment="1">
      <alignment/>
    </xf>
    <xf numFmtId="0" fontId="3" fillId="34" borderId="24" xfId="0" applyFont="1" applyFill="1" applyBorder="1" applyAlignment="1">
      <alignment/>
    </xf>
    <xf numFmtId="4" fontId="0" fillId="34" borderId="25" xfId="0" applyNumberFormat="1" applyFont="1" applyFill="1" applyBorder="1" applyAlignment="1">
      <alignment horizontal="right"/>
    </xf>
    <xf numFmtId="0" fontId="0" fillId="34" borderId="25" xfId="0" applyFont="1" applyFill="1" applyBorder="1" applyAlignment="1">
      <alignment/>
    </xf>
    <xf numFmtId="0" fontId="0" fillId="34" borderId="26" xfId="0" applyFont="1" applyFill="1" applyBorder="1" applyAlignment="1">
      <alignment horizontal="center"/>
    </xf>
    <xf numFmtId="4" fontId="0" fillId="34" borderId="27" xfId="0" applyNumberFormat="1" applyFont="1" applyFill="1" applyBorder="1" applyAlignment="1">
      <alignment/>
    </xf>
    <xf numFmtId="4" fontId="1" fillId="34" borderId="28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29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4" fontId="0" fillId="0" borderId="29" xfId="0" applyNumberFormat="1" applyFont="1" applyBorder="1" applyAlignment="1">
      <alignment/>
    </xf>
    <xf numFmtId="4" fontId="0" fillId="33" borderId="29" xfId="0" applyNumberFormat="1" applyFont="1" applyFill="1" applyBorder="1" applyAlignment="1">
      <alignment/>
    </xf>
    <xf numFmtId="0" fontId="3" fillId="34" borderId="13" xfId="0" applyFont="1" applyFill="1" applyBorder="1" applyAlignment="1">
      <alignment/>
    </xf>
    <xf numFmtId="4" fontId="0" fillId="34" borderId="19" xfId="0" applyNumberFormat="1" applyFont="1" applyFill="1" applyBorder="1" applyAlignment="1">
      <alignment horizontal="right"/>
    </xf>
    <xf numFmtId="0" fontId="0" fillId="34" borderId="19" xfId="0" applyFont="1" applyFill="1" applyBorder="1" applyAlignment="1">
      <alignment/>
    </xf>
    <xf numFmtId="0" fontId="0" fillId="34" borderId="30" xfId="0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1" fillId="34" borderId="21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4" fontId="0" fillId="34" borderId="29" xfId="0" applyNumberFormat="1" applyFont="1" applyFill="1" applyBorder="1" applyAlignment="1">
      <alignment horizontal="right"/>
    </xf>
    <xf numFmtId="0" fontId="0" fillId="34" borderId="29" xfId="0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4" fontId="0" fillId="34" borderId="33" xfId="0" applyNumberFormat="1" applyFont="1" applyFill="1" applyBorder="1" applyAlignment="1">
      <alignment/>
    </xf>
    <xf numFmtId="4" fontId="0" fillId="34" borderId="23" xfId="0" applyNumberFormat="1" applyFont="1" applyFill="1" applyBorder="1" applyAlignment="1">
      <alignment/>
    </xf>
    <xf numFmtId="4" fontId="3" fillId="35" borderId="12" xfId="0" applyNumberFormat="1" applyFont="1" applyFill="1" applyBorder="1" applyAlignment="1">
      <alignment horizontal="right"/>
    </xf>
    <xf numFmtId="4" fontId="3" fillId="35" borderId="12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0" fontId="0" fillId="34" borderId="35" xfId="0" applyFont="1" applyFill="1" applyBorder="1" applyAlignment="1">
      <alignment/>
    </xf>
    <xf numFmtId="4" fontId="5" fillId="34" borderId="36" xfId="0" applyNumberFormat="1" applyFont="1" applyFill="1" applyBorder="1" applyAlignment="1">
      <alignment horizontal="left"/>
    </xf>
    <xf numFmtId="0" fontId="0" fillId="34" borderId="36" xfId="0" applyFont="1" applyFill="1" applyBorder="1" applyAlignment="1">
      <alignment/>
    </xf>
    <xf numFmtId="0" fontId="0" fillId="34" borderId="36" xfId="0" applyFont="1" applyFill="1" applyBorder="1" applyAlignment="1">
      <alignment horizontal="center"/>
    </xf>
    <xf numFmtId="4" fontId="0" fillId="34" borderId="36" xfId="0" applyNumberFormat="1" applyFont="1" applyFill="1" applyBorder="1" applyAlignment="1">
      <alignment/>
    </xf>
    <xf numFmtId="4" fontId="0" fillId="34" borderId="28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4" fontId="3" fillId="0" borderId="40" xfId="0" applyNumberFormat="1" applyFont="1" applyFill="1" applyBorder="1" applyAlignment="1">
      <alignment horizontal="left"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/>
    </xf>
    <xf numFmtId="4" fontId="8" fillId="34" borderId="41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/>
    </xf>
    <xf numFmtId="0" fontId="0" fillId="34" borderId="35" xfId="0" applyFont="1" applyFill="1" applyBorder="1" applyAlignment="1">
      <alignment/>
    </xf>
    <xf numFmtId="4" fontId="3" fillId="34" borderId="36" xfId="0" applyNumberFormat="1" applyFont="1" applyFill="1" applyBorder="1" applyAlignment="1">
      <alignment horizontal="left"/>
    </xf>
    <xf numFmtId="4" fontId="8" fillId="34" borderId="28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4" fontId="3" fillId="34" borderId="12" xfId="0" applyNumberFormat="1" applyFont="1" applyFill="1" applyBorder="1" applyAlignment="1">
      <alignment horizontal="left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4" fontId="6" fillId="0" borderId="0" xfId="0" applyNumberFormat="1" applyFont="1" applyAlignment="1">
      <alignment horizontal="left"/>
    </xf>
    <xf numFmtId="4" fontId="1" fillId="0" borderId="0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" fontId="0" fillId="0" borderId="0" xfId="0" applyNumberFormat="1" applyAlignment="1">
      <alignment horizontal="left"/>
    </xf>
    <xf numFmtId="0" fontId="0" fillId="0" borderId="11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4" fontId="49" fillId="0" borderId="0" xfId="0" applyNumberFormat="1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28575</xdr:rowOff>
    </xdr:from>
    <xdr:to>
      <xdr:col>6</xdr:col>
      <xdr:colOff>0</xdr:colOff>
      <xdr:row>13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52575"/>
          <a:ext cx="7391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N220"/>
  <sheetViews>
    <sheetView tabSelected="1" zoomScalePageLayoutView="0" workbookViewId="0" topLeftCell="A162">
      <selection activeCell="A19" sqref="A19"/>
    </sheetView>
  </sheetViews>
  <sheetFormatPr defaultColWidth="9.00390625" defaultRowHeight="12" customHeight="1"/>
  <cols>
    <col min="1" max="1" width="5.375" style="3" customWidth="1"/>
    <col min="2" max="2" width="9.75390625" style="6" customWidth="1"/>
    <col min="3" max="3" width="49.25390625" style="3" customWidth="1"/>
    <col min="4" max="4" width="5.625" style="4" customWidth="1"/>
    <col min="5" max="5" width="12.625" style="5" customWidth="1"/>
    <col min="6" max="6" width="15.125" style="5" customWidth="1"/>
    <col min="7" max="7" width="9.125" style="3" customWidth="1"/>
    <col min="8" max="8" width="16.25390625" style="2" bestFit="1" customWidth="1"/>
    <col min="9" max="16384" width="9.125" style="3" customWidth="1"/>
  </cols>
  <sheetData>
    <row r="11" spans="2:6" ht="12.75">
      <c r="B11" s="3"/>
      <c r="D11" s="3"/>
      <c r="E11" s="3"/>
      <c r="F11" s="3"/>
    </row>
    <row r="12" spans="2:13" ht="12.75">
      <c r="B12" s="3"/>
      <c r="D12" s="3"/>
      <c r="E12" s="3"/>
      <c r="F12" s="3"/>
      <c r="H12" s="17"/>
      <c r="K12" s="4"/>
      <c r="L12" s="5"/>
      <c r="M12" s="5"/>
    </row>
    <row r="13" spans="2:13" ht="6.75" customHeight="1">
      <c r="B13" s="3"/>
      <c r="D13" s="3"/>
      <c r="E13" s="3"/>
      <c r="F13" s="3"/>
      <c r="H13" s="17"/>
      <c r="K13" s="4"/>
      <c r="L13" s="19"/>
      <c r="M13" s="20"/>
    </row>
    <row r="14" spans="8:13" s="128" customFormat="1" ht="18">
      <c r="H14" s="17"/>
      <c r="I14" s="18"/>
      <c r="J14" s="3"/>
      <c r="K14" s="4"/>
      <c r="L14" s="19"/>
      <c r="M14" s="20"/>
    </row>
    <row r="15" spans="8:13" s="128" customFormat="1" ht="18">
      <c r="H15" s="17"/>
      <c r="I15" s="18"/>
      <c r="J15" s="3"/>
      <c r="K15" s="4"/>
      <c r="L15" s="19"/>
      <c r="M15" s="20"/>
    </row>
    <row r="16" spans="1:13" s="128" customFormat="1" ht="18">
      <c r="A16" s="18" t="s">
        <v>53</v>
      </c>
      <c r="H16" s="17"/>
      <c r="I16" s="18"/>
      <c r="J16" s="3"/>
      <c r="K16" s="4"/>
      <c r="L16" s="19"/>
      <c r="M16" s="20"/>
    </row>
    <row r="17" spans="1:13" s="128" customFormat="1" ht="18">
      <c r="A17" s="18" t="s">
        <v>90</v>
      </c>
      <c r="H17" s="17"/>
      <c r="I17" s="18"/>
      <c r="J17" s="3"/>
      <c r="K17" s="4"/>
      <c r="L17" s="19"/>
      <c r="M17" s="20"/>
    </row>
    <row r="18" spans="8:13" s="128" customFormat="1" ht="18">
      <c r="H18" s="17"/>
      <c r="I18" s="18"/>
      <c r="J18" s="3"/>
      <c r="K18" s="4"/>
      <c r="L18" s="19"/>
      <c r="M18" s="20"/>
    </row>
    <row r="19" spans="1:13" s="128" customFormat="1" ht="18">
      <c r="A19" s="130" t="s">
        <v>100</v>
      </c>
      <c r="H19" s="17"/>
      <c r="I19" s="18"/>
      <c r="J19" s="3"/>
      <c r="K19" s="4"/>
      <c r="L19" s="19"/>
      <c r="M19" s="20"/>
    </row>
    <row r="20" spans="11:13" s="128" customFormat="1" ht="18">
      <c r="K20" s="22"/>
      <c r="L20" s="129"/>
      <c r="M20" s="129"/>
    </row>
    <row r="21" spans="1:13" s="128" customFormat="1" ht="18">
      <c r="A21" s="150" t="s">
        <v>96</v>
      </c>
      <c r="B21" s="151"/>
      <c r="C21" s="150"/>
      <c r="D21" s="22"/>
      <c r="E21" s="129"/>
      <c r="F21" s="129"/>
      <c r="I21" s="130"/>
      <c r="K21" s="22"/>
      <c r="L21" s="129"/>
      <c r="M21" s="129"/>
    </row>
    <row r="22" spans="1:13" s="128" customFormat="1" ht="18">
      <c r="A22" s="150"/>
      <c r="B22" s="151"/>
      <c r="C22" s="150"/>
      <c r="D22" s="22"/>
      <c r="E22" s="129"/>
      <c r="F22" s="129"/>
      <c r="I22" s="130"/>
      <c r="K22" s="22"/>
      <c r="L22" s="129"/>
      <c r="M22" s="129"/>
    </row>
    <row r="23" spans="1:13" s="128" customFormat="1" ht="18">
      <c r="A23" s="128" t="s">
        <v>97</v>
      </c>
      <c r="B23" s="130"/>
      <c r="D23" s="22"/>
      <c r="E23" s="129"/>
      <c r="F23" s="129"/>
      <c r="I23" s="130"/>
      <c r="K23" s="22"/>
      <c r="L23" s="129"/>
      <c r="M23" s="129"/>
    </row>
    <row r="24" ht="13.5" customHeight="1">
      <c r="B24" s="21"/>
    </row>
    <row r="25" spans="2:4" ht="12.75">
      <c r="B25" s="6" t="s">
        <v>0</v>
      </c>
      <c r="C25" s="134" t="s">
        <v>95</v>
      </c>
      <c r="D25" s="23"/>
    </row>
    <row r="26" spans="2:4" ht="12.75">
      <c r="B26" s="6" t="s">
        <v>54</v>
      </c>
      <c r="C26" s="3" t="s">
        <v>78</v>
      </c>
      <c r="D26" s="17"/>
    </row>
    <row r="27" ht="13.5" thickBot="1"/>
    <row r="28" spans="1:6" ht="12.75">
      <c r="A28" s="24" t="s">
        <v>1</v>
      </c>
      <c r="B28" s="25" t="s">
        <v>2</v>
      </c>
      <c r="C28" s="26" t="s">
        <v>3</v>
      </c>
      <c r="D28" s="26" t="s">
        <v>10</v>
      </c>
      <c r="E28" s="27" t="s">
        <v>5</v>
      </c>
      <c r="F28" s="28" t="s">
        <v>4</v>
      </c>
    </row>
    <row r="29" spans="1:6" ht="13.5" thickBot="1">
      <c r="A29" s="29"/>
      <c r="B29" s="30"/>
      <c r="C29" s="31"/>
      <c r="D29" s="31"/>
      <c r="E29" s="32"/>
      <c r="F29" s="33"/>
    </row>
    <row r="30" spans="1:8" s="36" customFormat="1" ht="13.5" thickBot="1">
      <c r="A30" s="34" t="s">
        <v>21</v>
      </c>
      <c r="B30" s="35"/>
      <c r="D30" s="37"/>
      <c r="E30" s="38"/>
      <c r="F30" s="38"/>
      <c r="H30" s="39"/>
    </row>
    <row r="31" spans="1:6" ht="12.75">
      <c r="A31" s="40"/>
      <c r="B31" s="25"/>
      <c r="C31" s="41"/>
      <c r="D31" s="26"/>
      <c r="E31" s="42"/>
      <c r="F31" s="43"/>
    </row>
    <row r="32" spans="1:6" ht="12.75">
      <c r="A32" s="7"/>
      <c r="B32" s="8"/>
      <c r="C32" s="9" t="s">
        <v>9</v>
      </c>
      <c r="D32" s="10"/>
      <c r="E32" s="11"/>
      <c r="F32" s="44">
        <v>1200</v>
      </c>
    </row>
    <row r="33" spans="1:6" ht="12.75">
      <c r="A33" s="7"/>
      <c r="B33" s="8"/>
      <c r="C33" s="9" t="s">
        <v>8</v>
      </c>
      <c r="D33" s="10"/>
      <c r="E33" s="11"/>
      <c r="F33" s="1"/>
    </row>
    <row r="34" spans="1:6" ht="12.75">
      <c r="A34" s="7"/>
      <c r="B34" s="8"/>
      <c r="C34" s="9" t="s">
        <v>7</v>
      </c>
      <c r="D34" s="10"/>
      <c r="E34" s="11"/>
      <c r="F34" s="1"/>
    </row>
    <row r="35" spans="1:6" ht="12.75">
      <c r="A35" s="7"/>
      <c r="B35" s="8"/>
      <c r="C35" s="9" t="s">
        <v>6</v>
      </c>
      <c r="D35" s="10"/>
      <c r="E35" s="11"/>
      <c r="F35" s="1"/>
    </row>
    <row r="36" spans="1:6" ht="12.75">
      <c r="A36" s="7"/>
      <c r="B36" s="8"/>
      <c r="C36" s="9"/>
      <c r="D36" s="10"/>
      <c r="E36" s="11"/>
      <c r="F36" s="1"/>
    </row>
    <row r="37" spans="1:6" ht="12.75">
      <c r="A37" s="7"/>
      <c r="B37" s="8">
        <v>30</v>
      </c>
      <c r="C37" s="9" t="s">
        <v>11</v>
      </c>
      <c r="D37" s="10" t="s">
        <v>48</v>
      </c>
      <c r="E37" s="11">
        <v>23</v>
      </c>
      <c r="F37" s="44">
        <f>IF(B37*E37,B37*E37,"")</f>
        <v>690</v>
      </c>
    </row>
    <row r="38" spans="1:6" ht="12.75">
      <c r="A38" s="7"/>
      <c r="B38" s="8"/>
      <c r="C38" s="9" t="s">
        <v>12</v>
      </c>
      <c r="D38" s="10"/>
      <c r="E38" s="11"/>
      <c r="F38" s="1"/>
    </row>
    <row r="39" spans="1:6" ht="12.75">
      <c r="A39" s="7"/>
      <c r="B39" s="8"/>
      <c r="C39" s="9" t="s">
        <v>55</v>
      </c>
      <c r="D39" s="10"/>
      <c r="E39" s="11"/>
      <c r="F39" s="1"/>
    </row>
    <row r="40" spans="1:6" ht="12.75">
      <c r="A40" s="7"/>
      <c r="B40" s="8"/>
      <c r="C40" s="9"/>
      <c r="D40" s="10"/>
      <c r="E40" s="11"/>
      <c r="F40" s="1"/>
    </row>
    <row r="41" spans="1:6" ht="12.75">
      <c r="A41" s="7"/>
      <c r="B41" s="8">
        <v>515</v>
      </c>
      <c r="C41" s="9" t="s">
        <v>13</v>
      </c>
      <c r="D41" s="10" t="s">
        <v>48</v>
      </c>
      <c r="E41" s="11">
        <v>25</v>
      </c>
      <c r="F41" s="44">
        <f>IF(B41*E41,B41*E41,"")</f>
        <v>12875</v>
      </c>
    </row>
    <row r="42" spans="1:6" ht="12.75">
      <c r="A42" s="7"/>
      <c r="B42" s="8"/>
      <c r="C42" s="9" t="s">
        <v>12</v>
      </c>
      <c r="D42" s="10"/>
      <c r="E42" s="11"/>
      <c r="F42" s="1"/>
    </row>
    <row r="43" spans="1:6" ht="12.75">
      <c r="A43" s="7"/>
      <c r="B43" s="8"/>
      <c r="C43" s="9" t="s">
        <v>55</v>
      </c>
      <c r="D43" s="10"/>
      <c r="E43" s="11"/>
      <c r="F43" s="1"/>
    </row>
    <row r="44" spans="1:6" ht="12.75">
      <c r="A44" s="7"/>
      <c r="B44" s="8"/>
      <c r="C44" s="9"/>
      <c r="D44" s="10"/>
      <c r="E44" s="11"/>
      <c r="F44" s="1"/>
    </row>
    <row r="45" spans="1:6" ht="12.75">
      <c r="A45" s="7"/>
      <c r="B45" s="8">
        <v>545</v>
      </c>
      <c r="C45" s="9" t="s">
        <v>14</v>
      </c>
      <c r="D45" s="10" t="s">
        <v>48</v>
      </c>
      <c r="E45" s="11">
        <v>24</v>
      </c>
      <c r="F45" s="44">
        <f>IF(B45*E45,B45*E45,"")</f>
        <v>13080</v>
      </c>
    </row>
    <row r="46" spans="1:6" ht="12.75">
      <c r="A46" s="7"/>
      <c r="B46" s="8"/>
      <c r="C46" s="9" t="s">
        <v>66</v>
      </c>
      <c r="D46" s="10"/>
      <c r="E46" s="11"/>
      <c r="F46" s="1"/>
    </row>
    <row r="47" spans="1:6" ht="12.75">
      <c r="A47" s="7" t="s">
        <v>61</v>
      </c>
      <c r="B47" s="8"/>
      <c r="C47" s="9" t="s">
        <v>67</v>
      </c>
      <c r="D47" s="10"/>
      <c r="E47" s="11"/>
      <c r="F47" s="1"/>
    </row>
    <row r="48" spans="1:6" ht="12.75">
      <c r="A48" s="7"/>
      <c r="B48" s="8"/>
      <c r="C48" s="9"/>
      <c r="D48" s="10"/>
      <c r="E48" s="11"/>
      <c r="F48" s="1"/>
    </row>
    <row r="49" spans="1:6" ht="12.75">
      <c r="A49" s="7"/>
      <c r="B49" s="8">
        <v>545</v>
      </c>
      <c r="C49" s="9" t="s">
        <v>15</v>
      </c>
      <c r="D49" s="10" t="s">
        <v>48</v>
      </c>
      <c r="E49" s="11">
        <v>29</v>
      </c>
      <c r="F49" s="44">
        <f>IF(B49*E49,B49*E49,"")</f>
        <v>15805</v>
      </c>
    </row>
    <row r="50" spans="1:6" ht="12.75">
      <c r="A50" s="7"/>
      <c r="B50" s="8"/>
      <c r="C50" s="9"/>
      <c r="D50" s="10"/>
      <c r="E50" s="11"/>
      <c r="F50" s="1"/>
    </row>
    <row r="51" spans="1:6" ht="12.75">
      <c r="A51" s="7"/>
      <c r="B51" s="8">
        <v>24</v>
      </c>
      <c r="C51" s="9" t="s">
        <v>16</v>
      </c>
      <c r="D51" s="10" t="s">
        <v>49</v>
      </c>
      <c r="E51" s="11">
        <v>98</v>
      </c>
      <c r="F51" s="44">
        <f>IF(B51*E51,B51*E51,"")</f>
        <v>2352</v>
      </c>
    </row>
    <row r="52" spans="1:6" ht="12.75">
      <c r="A52" s="7"/>
      <c r="B52" s="8"/>
      <c r="C52" s="9" t="s">
        <v>17</v>
      </c>
      <c r="D52" s="10"/>
      <c r="E52" s="11"/>
      <c r="F52" s="1"/>
    </row>
    <row r="53" spans="1:6" ht="12.75">
      <c r="A53" s="7"/>
      <c r="B53" s="8"/>
      <c r="C53" s="9" t="s">
        <v>18</v>
      </c>
      <c r="D53" s="10"/>
      <c r="E53" s="11"/>
      <c r="F53" s="1"/>
    </row>
    <row r="54" spans="1:6" ht="12.75">
      <c r="A54" s="7"/>
      <c r="B54" s="8"/>
      <c r="C54" s="9" t="s">
        <v>56</v>
      </c>
      <c r="D54" s="10"/>
      <c r="E54" s="11"/>
      <c r="F54" s="1"/>
    </row>
    <row r="55" spans="1:6" ht="12.75">
      <c r="A55" s="7"/>
      <c r="B55" s="8"/>
      <c r="C55" s="9"/>
      <c r="D55" s="10"/>
      <c r="E55" s="11"/>
      <c r="F55" s="1"/>
    </row>
    <row r="56" spans="1:6" ht="12.75">
      <c r="A56" s="7"/>
      <c r="B56" s="8"/>
      <c r="C56" s="9"/>
      <c r="D56" s="10"/>
      <c r="E56" s="11"/>
      <c r="F56" s="1"/>
    </row>
    <row r="57" spans="1:6" ht="12.75">
      <c r="A57" s="7"/>
      <c r="B57" s="8">
        <v>6</v>
      </c>
      <c r="C57" s="9" t="s">
        <v>59</v>
      </c>
      <c r="D57" s="10" t="s">
        <v>49</v>
      </c>
      <c r="E57" s="11">
        <v>220</v>
      </c>
      <c r="F57" s="44">
        <f>IF(B57*E57,B57*E57,"")</f>
        <v>1320</v>
      </c>
    </row>
    <row r="58" spans="1:6" ht="12.75">
      <c r="A58" s="7"/>
      <c r="B58" s="8"/>
      <c r="C58" s="9"/>
      <c r="D58" s="10"/>
      <c r="E58" s="11"/>
      <c r="F58" s="1"/>
    </row>
    <row r="59" spans="1:6" ht="12.75">
      <c r="A59" s="7"/>
      <c r="B59" s="8">
        <v>6</v>
      </c>
      <c r="C59" s="9" t="s">
        <v>19</v>
      </c>
      <c r="D59" s="10" t="s">
        <v>49</v>
      </c>
      <c r="E59" s="11">
        <v>195</v>
      </c>
      <c r="F59" s="44">
        <f>IF(B59*E59,B59*E59,"")</f>
        <v>1170</v>
      </c>
    </row>
    <row r="60" spans="1:6" ht="12.75">
      <c r="A60" s="7"/>
      <c r="B60" s="8"/>
      <c r="C60" s="9" t="s">
        <v>20</v>
      </c>
      <c r="D60" s="10"/>
      <c r="E60" s="11"/>
      <c r="F60" s="1"/>
    </row>
    <row r="61" spans="1:6" ht="12.75">
      <c r="A61" s="7"/>
      <c r="B61" s="8"/>
      <c r="C61" s="9" t="s">
        <v>74</v>
      </c>
      <c r="D61" s="10"/>
      <c r="E61" s="11"/>
      <c r="F61" s="1"/>
    </row>
    <row r="62" spans="1:6" ht="13.5" thickBot="1">
      <c r="A62" s="7"/>
      <c r="B62" s="8"/>
      <c r="C62" s="9"/>
      <c r="D62" s="10"/>
      <c r="E62" s="11"/>
      <c r="F62" s="1"/>
    </row>
    <row r="63" spans="1:6" ht="13.5" thickBot="1">
      <c r="A63" s="59" t="s">
        <v>28</v>
      </c>
      <c r="B63" s="60"/>
      <c r="C63" s="61"/>
      <c r="D63" s="62"/>
      <c r="E63" s="63"/>
      <c r="F63" s="64">
        <f>SUM(F31:F62)</f>
        <v>48492</v>
      </c>
    </row>
    <row r="64" spans="1:6" ht="33.75" customHeight="1" thickBot="1">
      <c r="A64" s="36"/>
      <c r="B64" s="35"/>
      <c r="C64" s="36"/>
      <c r="D64" s="37"/>
      <c r="E64" s="38"/>
      <c r="F64" s="131"/>
    </row>
    <row r="65" ht="89.25" customHeight="1" hidden="1" thickBot="1"/>
    <row r="66" spans="1:6" ht="12.75">
      <c r="A66" s="24" t="s">
        <v>1</v>
      </c>
      <c r="B66" s="25" t="s">
        <v>2</v>
      </c>
      <c r="C66" s="26" t="s">
        <v>3</v>
      </c>
      <c r="D66" s="26" t="s">
        <v>10</v>
      </c>
      <c r="E66" s="27" t="s">
        <v>5</v>
      </c>
      <c r="F66" s="28" t="s">
        <v>4</v>
      </c>
    </row>
    <row r="67" spans="1:6" ht="13.5" thickBot="1">
      <c r="A67" s="29"/>
      <c r="B67" s="30"/>
      <c r="C67" s="31"/>
      <c r="D67" s="31"/>
      <c r="E67" s="32"/>
      <c r="F67" s="33"/>
    </row>
    <row r="68" spans="1:8" s="36" customFormat="1" ht="13.5" thickBot="1">
      <c r="A68" s="34" t="s">
        <v>22</v>
      </c>
      <c r="B68" s="35"/>
      <c r="D68" s="37"/>
      <c r="E68" s="38"/>
      <c r="F68" s="38"/>
      <c r="H68" s="39"/>
    </row>
    <row r="69" spans="1:6" ht="6" customHeight="1">
      <c r="A69" s="40"/>
      <c r="B69" s="25"/>
      <c r="C69" s="41"/>
      <c r="D69" s="26"/>
      <c r="E69" s="42"/>
      <c r="F69" s="45"/>
    </row>
    <row r="70" spans="1:6" ht="15.75" customHeight="1">
      <c r="A70" s="46"/>
      <c r="B70" s="8"/>
      <c r="C70" s="47" t="s">
        <v>23</v>
      </c>
      <c r="D70" s="10"/>
      <c r="E70" s="11"/>
      <c r="F70" s="48"/>
    </row>
    <row r="71" spans="1:6" ht="12.75">
      <c r="A71" s="46"/>
      <c r="B71" s="49"/>
      <c r="C71" s="47"/>
      <c r="D71" s="10"/>
      <c r="E71" s="11"/>
      <c r="F71" s="48"/>
    </row>
    <row r="72" spans="1:6" ht="12.75">
      <c r="A72" s="7"/>
      <c r="B72" s="49">
        <v>30</v>
      </c>
      <c r="C72" s="9" t="s">
        <v>24</v>
      </c>
      <c r="D72" s="10" t="s">
        <v>48</v>
      </c>
      <c r="E72" s="11">
        <v>95</v>
      </c>
      <c r="F72" s="44">
        <f>IF(B72*E72,B72*E72,"")</f>
        <v>2850</v>
      </c>
    </row>
    <row r="73" spans="1:6" ht="12.75">
      <c r="A73" s="7"/>
      <c r="B73" s="8"/>
      <c r="C73" s="9" t="s">
        <v>68</v>
      </c>
      <c r="D73" s="10"/>
      <c r="E73" s="11"/>
      <c r="F73" s="48"/>
    </row>
    <row r="74" spans="1:6" ht="12.75">
      <c r="A74" s="7"/>
      <c r="B74" s="8"/>
      <c r="C74" s="9"/>
      <c r="D74" s="10"/>
      <c r="E74" s="11"/>
      <c r="F74" s="48"/>
    </row>
    <row r="75" spans="1:6" ht="13.5" thickBot="1">
      <c r="A75" s="53"/>
      <c r="B75" s="30"/>
      <c r="C75" s="54" t="s">
        <v>50</v>
      </c>
      <c r="D75" s="31"/>
      <c r="E75" s="55"/>
      <c r="F75" s="58">
        <f>SUM(F72:F72)*0.15</f>
        <v>427.5</v>
      </c>
    </row>
    <row r="76" spans="1:6" ht="6" customHeight="1">
      <c r="A76" s="36"/>
      <c r="B76" s="35"/>
      <c r="C76" s="36"/>
      <c r="D76" s="37"/>
      <c r="E76" s="38"/>
      <c r="F76" s="38"/>
    </row>
    <row r="77" spans="1:6" ht="12.75">
      <c r="A77" s="56" t="s">
        <v>25</v>
      </c>
      <c r="B77" s="35"/>
      <c r="C77" s="36"/>
      <c r="D77" s="37"/>
      <c r="E77" s="38"/>
      <c r="F77" s="57">
        <f>SUM(F69:F75)</f>
        <v>3277.5</v>
      </c>
    </row>
    <row r="78" spans="1:6" ht="13.5" thickBot="1">
      <c r="A78" s="36"/>
      <c r="B78" s="35"/>
      <c r="C78" s="36"/>
      <c r="D78" s="37"/>
      <c r="E78" s="38"/>
      <c r="F78" s="38"/>
    </row>
    <row r="79" spans="1:6" ht="12.75">
      <c r="A79" s="65"/>
      <c r="B79" s="25"/>
      <c r="C79" s="41" t="s">
        <v>26</v>
      </c>
      <c r="D79" s="26"/>
      <c r="E79" s="42"/>
      <c r="F79" s="45"/>
    </row>
    <row r="80" spans="1:6" ht="12.75">
      <c r="A80" s="66"/>
      <c r="B80" s="67"/>
      <c r="C80" s="47" t="s">
        <v>27</v>
      </c>
      <c r="D80" s="10"/>
      <c r="E80" s="11"/>
      <c r="F80" s="48"/>
    </row>
    <row r="81" spans="1:6" ht="12.75">
      <c r="A81" s="66"/>
      <c r="B81" s="67"/>
      <c r="C81" s="47"/>
      <c r="D81" s="10"/>
      <c r="E81" s="11"/>
      <c r="F81" s="48"/>
    </row>
    <row r="82" spans="1:6" ht="12.75">
      <c r="A82" s="7"/>
      <c r="B82" s="8">
        <v>265</v>
      </c>
      <c r="C82" s="9" t="s">
        <v>24</v>
      </c>
      <c r="D82" s="10" t="s">
        <v>48</v>
      </c>
      <c r="E82" s="11">
        <v>97</v>
      </c>
      <c r="F82" s="44">
        <f>IF(B82*E82,B82*E82,"")</f>
        <v>25705</v>
      </c>
    </row>
    <row r="83" spans="1:6" ht="12.75">
      <c r="A83" s="7"/>
      <c r="B83" s="8"/>
      <c r="C83" s="9" t="s">
        <v>77</v>
      </c>
      <c r="D83" s="10"/>
      <c r="E83" s="11"/>
      <c r="F83" s="48"/>
    </row>
    <row r="84" spans="1:6" ht="12.75">
      <c r="A84" s="7"/>
      <c r="B84" s="8"/>
      <c r="C84" s="9" t="s">
        <v>26</v>
      </c>
      <c r="D84" s="10"/>
      <c r="E84" s="11"/>
      <c r="F84" s="48"/>
    </row>
    <row r="85" spans="1:6" ht="12.75">
      <c r="A85" s="7"/>
      <c r="B85" s="8">
        <v>265</v>
      </c>
      <c r="C85" s="9" t="s">
        <v>24</v>
      </c>
      <c r="D85" s="10" t="s">
        <v>48</v>
      </c>
      <c r="E85" s="11">
        <v>62</v>
      </c>
      <c r="F85" s="44">
        <f>IF(B85*E85,B85*E85,"")</f>
        <v>16430</v>
      </c>
    </row>
    <row r="86" spans="1:6" ht="12.75">
      <c r="A86" s="7"/>
      <c r="B86" s="8"/>
      <c r="C86" s="9" t="s">
        <v>76</v>
      </c>
      <c r="D86" s="10"/>
      <c r="E86" s="11"/>
      <c r="F86" s="48"/>
    </row>
    <row r="87" spans="1:6" ht="12.75">
      <c r="A87" s="7"/>
      <c r="B87" s="8"/>
      <c r="C87" s="9"/>
      <c r="D87" s="10"/>
      <c r="E87" s="11"/>
      <c r="F87" s="48"/>
    </row>
    <row r="88" spans="1:6" ht="12.75">
      <c r="A88" s="7"/>
      <c r="B88" s="8">
        <v>355</v>
      </c>
      <c r="C88" s="9" t="s">
        <v>24</v>
      </c>
      <c r="D88" s="10" t="s">
        <v>48</v>
      </c>
      <c r="E88" s="11">
        <v>47</v>
      </c>
      <c r="F88" s="44">
        <f>IF(B88*E88,B88*E88,"")</f>
        <v>16685</v>
      </c>
    </row>
    <row r="89" spans="1:6" ht="12.75">
      <c r="A89" s="7"/>
      <c r="B89" s="8"/>
      <c r="C89" s="9" t="s">
        <v>75</v>
      </c>
      <c r="D89" s="10"/>
      <c r="E89" s="11"/>
      <c r="F89" s="1">
        <f>IF(B89*E89,B89*E89,"")</f>
      </c>
    </row>
    <row r="90" spans="1:6" ht="12.75">
      <c r="A90" s="7"/>
      <c r="B90" s="8"/>
      <c r="C90" s="9"/>
      <c r="D90" s="10"/>
      <c r="E90" s="11"/>
      <c r="F90" s="1"/>
    </row>
    <row r="91" spans="1:6" ht="13.5" thickBot="1">
      <c r="A91" s="7"/>
      <c r="B91" s="8"/>
      <c r="C91" s="9" t="s">
        <v>50</v>
      </c>
      <c r="D91" s="10"/>
      <c r="E91" s="11"/>
      <c r="F91" s="44">
        <f>SUM(F81:F90)*0.15</f>
        <v>8823</v>
      </c>
    </row>
    <row r="92" spans="1:6" ht="7.5" customHeight="1">
      <c r="A92" s="68"/>
      <c r="B92" s="69"/>
      <c r="C92" s="68"/>
      <c r="D92" s="70"/>
      <c r="E92" s="71"/>
      <c r="F92" s="71"/>
    </row>
    <row r="93" spans="1:6" ht="13.5" thickBot="1">
      <c r="A93" s="56" t="s">
        <v>30</v>
      </c>
      <c r="B93" s="35"/>
      <c r="C93" s="36"/>
      <c r="D93" s="37"/>
      <c r="E93" s="38"/>
      <c r="F93" s="57">
        <f>SUM(F79:F91)</f>
        <v>67643</v>
      </c>
    </row>
    <row r="94" spans="1:6" ht="27" customHeight="1" hidden="1" thickBot="1">
      <c r="A94" s="56"/>
      <c r="B94" s="35"/>
      <c r="C94" s="36"/>
      <c r="D94" s="37"/>
      <c r="E94" s="38"/>
      <c r="F94" s="72"/>
    </row>
    <row r="95" spans="2:8" s="36" customFormat="1" ht="90.75" customHeight="1" hidden="1" thickBot="1">
      <c r="B95" s="73"/>
      <c r="C95" s="74"/>
      <c r="D95" s="75"/>
      <c r="E95" s="76"/>
      <c r="F95" s="77"/>
      <c r="H95" s="39"/>
    </row>
    <row r="96" spans="1:6" ht="12.75">
      <c r="A96" s="78" t="s">
        <v>29</v>
      </c>
      <c r="B96" s="79"/>
      <c r="C96" s="80"/>
      <c r="D96" s="81"/>
      <c r="E96" s="82"/>
      <c r="F96" s="83">
        <f>SUM(F77,F93)</f>
        <v>70920.5</v>
      </c>
    </row>
    <row r="97" spans="1:6" ht="13.5" thickBot="1">
      <c r="A97" s="84"/>
      <c r="B97" s="85"/>
      <c r="C97" s="86"/>
      <c r="D97" s="87"/>
      <c r="E97" s="88"/>
      <c r="F97" s="89"/>
    </row>
    <row r="98" ht="9" customHeight="1"/>
    <row r="99" spans="1:8" s="36" customFormat="1" ht="13.5" thickBot="1">
      <c r="A99" s="94" t="s">
        <v>31</v>
      </c>
      <c r="B99" s="35"/>
      <c r="D99" s="37"/>
      <c r="E99" s="38"/>
      <c r="F99" s="38"/>
      <c r="H99" s="39"/>
    </row>
    <row r="100" spans="1:6" ht="12.75">
      <c r="A100" s="65"/>
      <c r="B100" s="25"/>
      <c r="C100" s="126" t="s">
        <v>32</v>
      </c>
      <c r="D100" s="26"/>
      <c r="E100" s="42"/>
      <c r="F100" s="45"/>
    </row>
    <row r="101" spans="1:6" ht="12.75">
      <c r="A101" s="7"/>
      <c r="B101" s="8"/>
      <c r="C101" s="9"/>
      <c r="D101" s="10"/>
      <c r="E101" s="11"/>
      <c r="F101" s="48"/>
    </row>
    <row r="102" spans="1:6" ht="12.75">
      <c r="A102" s="7"/>
      <c r="B102" s="8">
        <v>6</v>
      </c>
      <c r="C102" s="9" t="s">
        <v>57</v>
      </c>
      <c r="D102" s="10" t="s">
        <v>49</v>
      </c>
      <c r="E102" s="11">
        <v>625</v>
      </c>
      <c r="F102" s="44">
        <f>IF(B102*E102,B102*E102,"")</f>
        <v>3750</v>
      </c>
    </row>
    <row r="103" spans="1:6" ht="12.75">
      <c r="A103" s="7"/>
      <c r="B103" s="8"/>
      <c r="C103" s="9" t="s">
        <v>69</v>
      </c>
      <c r="D103" s="10"/>
      <c r="E103" s="11"/>
      <c r="F103" s="48"/>
    </row>
    <row r="104" spans="1:6" ht="12.75">
      <c r="A104" s="7"/>
      <c r="B104" s="8"/>
      <c r="C104" s="9"/>
      <c r="D104" s="10"/>
      <c r="E104" s="11"/>
      <c r="F104" s="48"/>
    </row>
    <row r="105" spans="1:6" ht="12.75">
      <c r="A105" s="7"/>
      <c r="B105" s="90">
        <v>12</v>
      </c>
      <c r="C105" s="9" t="s">
        <v>62</v>
      </c>
      <c r="D105" s="10" t="s">
        <v>49</v>
      </c>
      <c r="E105" s="91">
        <v>1670.25</v>
      </c>
      <c r="F105" s="44">
        <f>IF(B105*E105,B105*E105,"")</f>
        <v>20043</v>
      </c>
    </row>
    <row r="106" spans="1:6" ht="12.75">
      <c r="A106" s="7"/>
      <c r="B106" s="8"/>
      <c r="C106" s="9"/>
      <c r="D106" s="10"/>
      <c r="E106" s="11"/>
      <c r="F106" s="48"/>
    </row>
    <row r="107" spans="1:6" ht="12.75">
      <c r="A107" s="7"/>
      <c r="B107" s="8"/>
      <c r="C107" s="9"/>
      <c r="D107" s="10"/>
      <c r="E107" s="11"/>
      <c r="F107" s="48"/>
    </row>
    <row r="108" spans="1:8" s="36" customFormat="1" ht="12.75">
      <c r="A108" s="7"/>
      <c r="B108" s="90">
        <v>6</v>
      </c>
      <c r="C108" s="9" t="s">
        <v>70</v>
      </c>
      <c r="D108" s="10" t="s">
        <v>49</v>
      </c>
      <c r="E108" s="91">
        <v>1338.75</v>
      </c>
      <c r="F108" s="44">
        <f>IF(B108*E108,B108*E108,"")</f>
        <v>8032.5</v>
      </c>
      <c r="H108" s="39"/>
    </row>
    <row r="109" spans="1:8" s="36" customFormat="1" ht="12.75">
      <c r="A109" s="7"/>
      <c r="B109" s="95"/>
      <c r="C109" s="50"/>
      <c r="D109" s="51"/>
      <c r="E109" s="132"/>
      <c r="F109" s="52"/>
      <c r="H109" s="39"/>
    </row>
    <row r="110" spans="1:6" ht="12.75">
      <c r="A110" s="7"/>
      <c r="B110" s="8"/>
      <c r="C110" s="9"/>
      <c r="D110" s="10"/>
      <c r="E110" s="11"/>
      <c r="F110" s="1"/>
    </row>
    <row r="111" spans="1:6" ht="13.5" thickBot="1">
      <c r="A111" s="53"/>
      <c r="B111" s="30"/>
      <c r="C111" s="54" t="s">
        <v>33</v>
      </c>
      <c r="D111" s="31"/>
      <c r="E111" s="55"/>
      <c r="F111" s="58">
        <v>500</v>
      </c>
    </row>
    <row r="112" spans="2:8" s="36" customFormat="1" ht="13.5" thickBot="1">
      <c r="B112" s="73"/>
      <c r="C112" s="74"/>
      <c r="D112" s="75"/>
      <c r="E112" s="76"/>
      <c r="F112" s="76"/>
      <c r="H112" s="39"/>
    </row>
    <row r="113" spans="1:6" ht="12.75">
      <c r="A113" s="78" t="s">
        <v>36</v>
      </c>
      <c r="B113" s="79"/>
      <c r="C113" s="80"/>
      <c r="D113" s="81"/>
      <c r="E113" s="82"/>
      <c r="F113" s="83">
        <f>SUM(F100:F111)</f>
        <v>32325.5</v>
      </c>
    </row>
    <row r="114" spans="1:6" ht="13.5" thickBot="1">
      <c r="A114" s="84"/>
      <c r="B114" s="85"/>
      <c r="C114" s="86"/>
      <c r="D114" s="87"/>
      <c r="E114" s="88"/>
      <c r="F114" s="89"/>
    </row>
    <row r="115" spans="1:6" ht="13.5" customHeight="1" thickBot="1">
      <c r="A115" s="36"/>
      <c r="B115" s="35"/>
      <c r="C115" s="36"/>
      <c r="D115" s="37"/>
      <c r="E115" s="38"/>
      <c r="F115" s="38"/>
    </row>
    <row r="116" spans="1:6" ht="12.75">
      <c r="A116" s="24" t="s">
        <v>1</v>
      </c>
      <c r="B116" s="25" t="s">
        <v>2</v>
      </c>
      <c r="C116" s="26" t="s">
        <v>3</v>
      </c>
      <c r="D116" s="26" t="s">
        <v>10</v>
      </c>
      <c r="E116" s="27" t="s">
        <v>5</v>
      </c>
      <c r="F116" s="28" t="s">
        <v>4</v>
      </c>
    </row>
    <row r="117" spans="1:6" ht="13.5" thickBot="1">
      <c r="A117" s="29"/>
      <c r="B117" s="30"/>
      <c r="C117" s="31"/>
      <c r="D117" s="31"/>
      <c r="E117" s="32"/>
      <c r="F117" s="33"/>
    </row>
    <row r="118" spans="1:6" ht="12.75">
      <c r="A118" s="36"/>
      <c r="B118" s="35"/>
      <c r="C118" s="37"/>
      <c r="D118" s="37"/>
      <c r="E118" s="127"/>
      <c r="F118" s="127"/>
    </row>
    <row r="119" spans="1:8" s="36" customFormat="1" ht="13.5" thickBot="1">
      <c r="A119" s="94" t="s">
        <v>34</v>
      </c>
      <c r="B119" s="35"/>
      <c r="D119" s="37"/>
      <c r="E119" s="38"/>
      <c r="F119" s="38"/>
      <c r="H119" s="39"/>
    </row>
    <row r="120" spans="1:6" ht="12.75">
      <c r="A120" s="40"/>
      <c r="B120" s="25"/>
      <c r="C120" s="41"/>
      <c r="D120" s="26"/>
      <c r="E120" s="42"/>
      <c r="F120" s="45"/>
    </row>
    <row r="121" spans="1:6" ht="12.75">
      <c r="A121" s="7"/>
      <c r="B121" s="90">
        <v>2</v>
      </c>
      <c r="C121" s="9" t="s">
        <v>51</v>
      </c>
      <c r="D121" s="10" t="s">
        <v>49</v>
      </c>
      <c r="E121" s="91">
        <v>416.5</v>
      </c>
      <c r="F121" s="44">
        <f>IF(B121*E121,B121*E121,"")</f>
        <v>833</v>
      </c>
    </row>
    <row r="122" spans="1:6" ht="12.75">
      <c r="A122" s="7"/>
      <c r="B122" s="8"/>
      <c r="C122" s="9" t="s">
        <v>26</v>
      </c>
      <c r="D122" s="10"/>
      <c r="E122" s="11"/>
      <c r="F122" s="48"/>
    </row>
    <row r="123" spans="1:6" ht="12.75">
      <c r="A123" s="7"/>
      <c r="B123" s="90">
        <v>24</v>
      </c>
      <c r="C123" s="9" t="s">
        <v>98</v>
      </c>
      <c r="D123" s="10" t="s">
        <v>49</v>
      </c>
      <c r="E123" s="91">
        <v>1788</v>
      </c>
      <c r="F123" s="44">
        <f>IF(B123*E123,B123*E123,"")</f>
        <v>42912</v>
      </c>
    </row>
    <row r="124" spans="1:6" ht="12.75">
      <c r="A124" s="7"/>
      <c r="B124" s="8"/>
      <c r="C124" s="9"/>
      <c r="D124" s="10"/>
      <c r="E124" s="11"/>
      <c r="F124" s="1"/>
    </row>
    <row r="125" spans="1:6" ht="12.75">
      <c r="A125" s="7"/>
      <c r="B125" s="90">
        <v>24</v>
      </c>
      <c r="C125" s="9" t="s">
        <v>64</v>
      </c>
      <c r="D125" s="10" t="s">
        <v>49</v>
      </c>
      <c r="E125" s="91">
        <v>675.75</v>
      </c>
      <c r="F125" s="44">
        <f>IF(B125*E125,B125*E125,"")</f>
        <v>16218</v>
      </c>
    </row>
    <row r="126" spans="1:6" ht="12.75">
      <c r="A126" s="7"/>
      <c r="B126" s="8"/>
      <c r="C126" s="9" t="s">
        <v>26</v>
      </c>
      <c r="D126" s="10"/>
      <c r="E126" s="11"/>
      <c r="F126" s="1">
        <f>IF(B126*E126,B126*E126,"")</f>
      </c>
    </row>
    <row r="127" spans="1:6" ht="12.75">
      <c r="A127" s="7"/>
      <c r="B127" s="92">
        <v>24</v>
      </c>
      <c r="C127" s="9" t="s">
        <v>99</v>
      </c>
      <c r="D127" s="10" t="s">
        <v>49</v>
      </c>
      <c r="E127" s="11">
        <v>95</v>
      </c>
      <c r="F127" s="44">
        <f>IF(B127*E127,B127*E127,"")</f>
        <v>2280</v>
      </c>
    </row>
    <row r="128" spans="1:6" ht="12.75">
      <c r="A128" s="7"/>
      <c r="B128" s="92"/>
      <c r="C128" s="9"/>
      <c r="D128" s="10"/>
      <c r="E128" s="11"/>
      <c r="F128" s="1"/>
    </row>
    <row r="129" spans="1:6" ht="13.5" thickBot="1">
      <c r="A129" s="53"/>
      <c r="B129" s="93">
        <v>24</v>
      </c>
      <c r="C129" s="54" t="s">
        <v>63</v>
      </c>
      <c r="D129" s="31" t="s">
        <v>49</v>
      </c>
      <c r="E129" s="55">
        <v>85</v>
      </c>
      <c r="F129" s="58">
        <f>IF(B129*E129,B129*E129,"")</f>
        <v>2040</v>
      </c>
    </row>
    <row r="130" spans="2:8" s="36" customFormat="1" ht="13.5" thickBot="1">
      <c r="B130" s="73"/>
      <c r="C130" s="74"/>
      <c r="D130" s="75"/>
      <c r="E130" s="76"/>
      <c r="F130" s="76"/>
      <c r="H130" s="39"/>
    </row>
    <row r="131" spans="1:6" ht="12.75">
      <c r="A131" s="78" t="s">
        <v>37</v>
      </c>
      <c r="B131" s="79"/>
      <c r="C131" s="80"/>
      <c r="D131" s="81"/>
      <c r="E131" s="82"/>
      <c r="F131" s="83">
        <f>SUM(F120:F129)</f>
        <v>64283</v>
      </c>
    </row>
    <row r="132" spans="1:6" ht="13.5" thickBot="1">
      <c r="A132" s="84"/>
      <c r="B132" s="85"/>
      <c r="C132" s="86"/>
      <c r="D132" s="87"/>
      <c r="E132" s="88"/>
      <c r="F132" s="89"/>
    </row>
    <row r="133" ht="8.25" customHeight="1">
      <c r="A133" s="68"/>
    </row>
    <row r="134" spans="1:8" s="36" customFormat="1" ht="15.75" customHeight="1" thickBot="1">
      <c r="A134" s="94" t="s">
        <v>35</v>
      </c>
      <c r="B134" s="35"/>
      <c r="D134" s="37"/>
      <c r="E134" s="38"/>
      <c r="F134" s="38"/>
      <c r="H134" s="39"/>
    </row>
    <row r="135" spans="1:9" ht="12.75">
      <c r="A135" s="40"/>
      <c r="B135" s="25"/>
      <c r="C135" s="41"/>
      <c r="D135" s="26"/>
      <c r="E135" s="42"/>
      <c r="F135" s="45"/>
      <c r="I135" s="146"/>
    </row>
    <row r="136" spans="1:14" ht="12.75">
      <c r="A136" s="7"/>
      <c r="B136" s="8">
        <v>660</v>
      </c>
      <c r="C136" s="9" t="s">
        <v>65</v>
      </c>
      <c r="D136" s="10" t="s">
        <v>48</v>
      </c>
      <c r="E136" s="11">
        <v>14</v>
      </c>
      <c r="F136" s="44">
        <f>IF(B136*E136,B136*E136,"")</f>
        <v>9240</v>
      </c>
      <c r="J136" s="5"/>
      <c r="N136" s="5"/>
    </row>
    <row r="137" spans="1:6" ht="12.75">
      <c r="A137" s="7"/>
      <c r="B137" s="8"/>
      <c r="C137" s="9" t="s">
        <v>60</v>
      </c>
      <c r="D137" s="10"/>
      <c r="E137" s="11"/>
      <c r="F137" s="1">
        <f>IF(B137*E137,B137*E137,"")</f>
      </c>
    </row>
    <row r="138" spans="1:6" ht="12.75">
      <c r="A138" s="7"/>
      <c r="B138" s="8"/>
      <c r="C138" s="9"/>
      <c r="D138" s="10"/>
      <c r="E138" s="11"/>
      <c r="F138" s="1"/>
    </row>
    <row r="139" spans="1:14" ht="12.75">
      <c r="A139" s="7"/>
      <c r="B139" s="90">
        <v>1</v>
      </c>
      <c r="C139" s="9" t="s">
        <v>92</v>
      </c>
      <c r="D139" s="10" t="s">
        <v>49</v>
      </c>
      <c r="E139" s="91">
        <v>9025</v>
      </c>
      <c r="F139" s="44">
        <f>IF(B139*E139,B139*E139,"")</f>
        <v>9025</v>
      </c>
      <c r="M139" s="5"/>
      <c r="N139" s="5"/>
    </row>
    <row r="140" spans="1:14" ht="12.75">
      <c r="A140" s="7"/>
      <c r="B140" s="95"/>
      <c r="C140" s="9" t="s">
        <v>93</v>
      </c>
      <c r="D140" s="10"/>
      <c r="E140" s="11"/>
      <c r="F140" s="1"/>
      <c r="M140" s="5"/>
      <c r="N140" s="5"/>
    </row>
    <row r="141" spans="1:6" ht="12.75">
      <c r="A141" s="7"/>
      <c r="B141" s="95"/>
      <c r="C141" s="9"/>
      <c r="D141" s="10"/>
      <c r="E141" s="11"/>
      <c r="F141" s="1">
        <f>IF(B141*E141,B141*E141,"")</f>
      </c>
    </row>
    <row r="142" spans="1:6" ht="12.75">
      <c r="A142" s="7"/>
      <c r="B142" s="90">
        <v>1</v>
      </c>
      <c r="C142" s="9" t="s">
        <v>94</v>
      </c>
      <c r="D142" s="10" t="s">
        <v>49</v>
      </c>
      <c r="E142" s="91">
        <v>1850</v>
      </c>
      <c r="F142" s="44">
        <f>IF(B142*E142,B142*E142,"")</f>
        <v>1850</v>
      </c>
    </row>
    <row r="143" spans="1:6" ht="12.75">
      <c r="A143" s="7"/>
      <c r="B143" s="90"/>
      <c r="C143" s="9"/>
      <c r="D143" s="10"/>
      <c r="E143" s="91"/>
      <c r="F143" s="44"/>
    </row>
    <row r="144" spans="1:6" ht="12.75">
      <c r="A144" s="7"/>
      <c r="B144" s="8">
        <v>1</v>
      </c>
      <c r="C144" s="9" t="s">
        <v>52</v>
      </c>
      <c r="D144" s="10" t="s">
        <v>49</v>
      </c>
      <c r="E144" s="11">
        <v>2950</v>
      </c>
      <c r="F144" s="44">
        <f>IF(B144*E144,B144*E144,"")</f>
        <v>2950</v>
      </c>
    </row>
    <row r="145" spans="1:6" ht="13.5" thickBot="1">
      <c r="A145" s="7"/>
      <c r="B145" s="8"/>
      <c r="C145" s="9"/>
      <c r="D145" s="10"/>
      <c r="E145" s="11"/>
      <c r="F145" s="1"/>
    </row>
    <row r="146" spans="1:6" ht="13.5" customHeight="1">
      <c r="A146" s="78" t="s">
        <v>38</v>
      </c>
      <c r="B146" s="79"/>
      <c r="C146" s="80"/>
      <c r="D146" s="81"/>
      <c r="E146" s="82"/>
      <c r="F146" s="83">
        <f>F144+F140+F136</f>
        <v>12190</v>
      </c>
    </row>
    <row r="148" spans="1:6" ht="12.75">
      <c r="A148" s="7"/>
      <c r="B148" s="8"/>
      <c r="C148" s="9"/>
      <c r="D148" s="10"/>
      <c r="E148" s="11"/>
      <c r="F148" s="52"/>
    </row>
    <row r="149" spans="1:14" ht="10.5" customHeight="1">
      <c r="A149" s="7"/>
      <c r="B149" s="8"/>
      <c r="C149" s="9"/>
      <c r="D149" s="10"/>
      <c r="E149" s="11"/>
      <c r="F149" s="1"/>
      <c r="M149" s="5"/>
      <c r="N149" s="5"/>
    </row>
    <row r="150" spans="1:8" s="12" customFormat="1" ht="12.75" customHeight="1">
      <c r="A150" s="135"/>
      <c r="B150" s="49">
        <v>1</v>
      </c>
      <c r="C150" s="50" t="s">
        <v>79</v>
      </c>
      <c r="D150" s="51" t="s">
        <v>49</v>
      </c>
      <c r="E150" s="136">
        <v>23950</v>
      </c>
      <c r="F150" s="52">
        <f>IF(B150*E150,B150*E150,"")</f>
        <v>23950</v>
      </c>
      <c r="H150" s="16"/>
    </row>
    <row r="151" spans="1:8" s="12" customFormat="1" ht="9" customHeight="1">
      <c r="A151" s="135"/>
      <c r="B151" s="49"/>
      <c r="C151" s="50"/>
      <c r="D151" s="51"/>
      <c r="E151" s="136"/>
      <c r="F151" s="52"/>
      <c r="H151" s="16"/>
    </row>
    <row r="152" spans="1:8" s="12" customFormat="1" ht="15.75" customHeight="1">
      <c r="A152" s="135"/>
      <c r="B152" s="49"/>
      <c r="C152" s="137" t="s">
        <v>80</v>
      </c>
      <c r="D152" s="51"/>
      <c r="E152" s="136"/>
      <c r="F152" s="52"/>
      <c r="H152" s="16"/>
    </row>
    <row r="153" spans="1:8" s="12" customFormat="1" ht="15.75" customHeight="1">
      <c r="A153" s="135"/>
      <c r="B153" s="49"/>
      <c r="C153" s="137"/>
      <c r="D153" s="51"/>
      <c r="E153" s="136"/>
      <c r="F153" s="52"/>
      <c r="H153" s="16"/>
    </row>
    <row r="154" spans="1:8" s="12" customFormat="1" ht="15.75" customHeight="1">
      <c r="A154" s="135"/>
      <c r="B154" s="49"/>
      <c r="C154" s="137"/>
      <c r="D154" s="51"/>
      <c r="E154" s="136"/>
      <c r="F154" s="52"/>
      <c r="H154" s="16"/>
    </row>
    <row r="155" spans="1:8" s="12" customFormat="1" ht="12.75" customHeight="1">
      <c r="A155" s="135"/>
      <c r="B155" s="49">
        <v>1</v>
      </c>
      <c r="C155" s="50" t="s">
        <v>81</v>
      </c>
      <c r="D155" s="51" t="s">
        <v>49</v>
      </c>
      <c r="E155" s="136">
        <v>1850</v>
      </c>
      <c r="F155" s="52">
        <f>IF(B155*E155,B155*E155,"")</f>
        <v>1850</v>
      </c>
      <c r="H155" s="16"/>
    </row>
    <row r="156" spans="1:8" s="12" customFormat="1" ht="12.75" customHeight="1">
      <c r="A156" s="135"/>
      <c r="B156" s="49"/>
      <c r="C156" s="50" t="s">
        <v>82</v>
      </c>
      <c r="D156" s="51"/>
      <c r="E156" s="136"/>
      <c r="F156" s="52"/>
      <c r="H156" s="16"/>
    </row>
    <row r="157" spans="1:8" s="12" customFormat="1" ht="12.75" customHeight="1">
      <c r="A157" s="135"/>
      <c r="B157" s="49"/>
      <c r="C157" s="50" t="s">
        <v>83</v>
      </c>
      <c r="D157" s="51"/>
      <c r="E157" s="136"/>
      <c r="F157" s="52"/>
      <c r="H157" s="16"/>
    </row>
    <row r="158" spans="1:8" s="12" customFormat="1" ht="12.75" customHeight="1">
      <c r="A158" s="135"/>
      <c r="B158" s="49"/>
      <c r="C158" s="50"/>
      <c r="D158" s="51"/>
      <c r="E158" s="136"/>
      <c r="F158" s="52"/>
      <c r="H158" s="16"/>
    </row>
    <row r="159" spans="1:8" s="12" customFormat="1" ht="12.75" customHeight="1">
      <c r="A159" s="135"/>
      <c r="B159" s="49">
        <v>1</v>
      </c>
      <c r="C159" s="50" t="s">
        <v>84</v>
      </c>
      <c r="D159" s="51" t="s">
        <v>49</v>
      </c>
      <c r="E159" s="136">
        <v>7650</v>
      </c>
      <c r="F159" s="52">
        <f>IF(B159*E159,B159*E159,"")</f>
        <v>7650</v>
      </c>
      <c r="H159" s="16"/>
    </row>
    <row r="160" spans="1:8" s="12" customFormat="1" ht="12.75" customHeight="1">
      <c r="A160" s="135"/>
      <c r="B160" s="49"/>
      <c r="C160" s="50"/>
      <c r="D160" s="51"/>
      <c r="E160" s="136"/>
      <c r="F160" s="52"/>
      <c r="H160" s="16"/>
    </row>
    <row r="161" spans="1:8" s="12" customFormat="1" ht="12.75" customHeight="1">
      <c r="A161" s="135"/>
      <c r="B161" s="49">
        <v>1</v>
      </c>
      <c r="C161" s="50" t="s">
        <v>85</v>
      </c>
      <c r="D161" s="51" t="s">
        <v>49</v>
      </c>
      <c r="E161" s="136">
        <v>15200</v>
      </c>
      <c r="F161" s="52">
        <f>E161*B161</f>
        <v>15200</v>
      </c>
      <c r="H161" s="16"/>
    </row>
    <row r="162" spans="1:8" s="12" customFormat="1" ht="12.75" customHeight="1">
      <c r="A162" s="135"/>
      <c r="B162" s="49"/>
      <c r="C162" s="50"/>
      <c r="D162" s="51"/>
      <c r="E162" s="136"/>
      <c r="F162" s="52"/>
      <c r="H162" s="16"/>
    </row>
    <row r="163" spans="1:8" s="12" customFormat="1" ht="12.75" customHeight="1">
      <c r="A163" s="135"/>
      <c r="B163" s="49"/>
      <c r="C163" s="138"/>
      <c r="D163" s="51"/>
      <c r="E163" s="136"/>
      <c r="F163" s="139"/>
      <c r="H163" s="16"/>
    </row>
    <row r="164" spans="1:8" s="12" customFormat="1" ht="12.75" customHeight="1">
      <c r="A164" s="135"/>
      <c r="B164" s="49"/>
      <c r="C164" s="138"/>
      <c r="D164" s="51"/>
      <c r="E164" s="136"/>
      <c r="F164" s="139"/>
      <c r="H164" s="16"/>
    </row>
    <row r="165" spans="1:8" s="12" customFormat="1" ht="12.75" customHeight="1" thickBot="1">
      <c r="A165" s="140"/>
      <c r="B165" s="141"/>
      <c r="C165" s="142"/>
      <c r="D165" s="143"/>
      <c r="E165" s="144"/>
      <c r="F165" s="145">
        <f>IF(B165*E165,B165*E165,"")</f>
      </c>
      <c r="H165" s="16"/>
    </row>
    <row r="166" spans="1:6" ht="13.5" customHeight="1">
      <c r="A166" s="78" t="s">
        <v>89</v>
      </c>
      <c r="B166" s="79"/>
      <c r="C166" s="80"/>
      <c r="D166" s="81"/>
      <c r="E166" s="82"/>
      <c r="F166" s="83">
        <f>F161+F159+F155+F150</f>
        <v>48650</v>
      </c>
    </row>
    <row r="167" spans="1:14" ht="0.75" customHeight="1" thickBot="1">
      <c r="A167" s="84"/>
      <c r="B167" s="85"/>
      <c r="C167" s="86"/>
      <c r="D167" s="87"/>
      <c r="E167" s="88"/>
      <c r="F167" s="89"/>
      <c r="M167" s="5"/>
      <c r="N167" s="5"/>
    </row>
    <row r="168" spans="2:8" s="12" customFormat="1" ht="18" customHeight="1">
      <c r="B168" s="147"/>
      <c r="C168" s="148"/>
      <c r="D168" s="22"/>
      <c r="E168" s="149"/>
      <c r="F168" s="149"/>
      <c r="H168" s="16"/>
    </row>
    <row r="169" spans="2:8" s="12" customFormat="1" ht="18" customHeight="1">
      <c r="B169" s="147" t="s">
        <v>91</v>
      </c>
      <c r="C169" s="148"/>
      <c r="D169" s="22"/>
      <c r="E169" s="149"/>
      <c r="F169" s="149"/>
      <c r="H169" s="16"/>
    </row>
    <row r="170" spans="2:8" s="12" customFormat="1" ht="18" customHeight="1">
      <c r="B170" s="147"/>
      <c r="C170" s="148"/>
      <c r="D170" s="22"/>
      <c r="E170" s="149"/>
      <c r="F170" s="149"/>
      <c r="H170" s="16"/>
    </row>
    <row r="171" spans="2:8" s="12" customFormat="1" ht="6" customHeight="1" thickBot="1">
      <c r="B171" s="13"/>
      <c r="D171" s="14"/>
      <c r="E171" s="15"/>
      <c r="F171" s="15"/>
      <c r="H171" s="16"/>
    </row>
    <row r="172" spans="1:8" s="12" customFormat="1" ht="16.5" thickBot="1">
      <c r="A172" s="96"/>
      <c r="B172" s="97" t="s">
        <v>58</v>
      </c>
      <c r="C172" s="98"/>
      <c r="D172" s="99"/>
      <c r="E172" s="100"/>
      <c r="F172" s="101"/>
      <c r="H172" s="16"/>
    </row>
    <row r="173" spans="1:14" s="12" customFormat="1" ht="13.5" customHeight="1">
      <c r="A173" s="102"/>
      <c r="B173" s="103"/>
      <c r="C173" s="104"/>
      <c r="D173" s="105"/>
      <c r="E173" s="106"/>
      <c r="F173" s="107"/>
      <c r="H173" s="16"/>
      <c r="M173" s="15"/>
      <c r="N173" s="15"/>
    </row>
    <row r="174" spans="1:8" s="12" customFormat="1" ht="15">
      <c r="A174" s="108"/>
      <c r="B174" s="109" t="s">
        <v>39</v>
      </c>
      <c r="C174" s="110" t="s">
        <v>47</v>
      </c>
      <c r="D174" s="111"/>
      <c r="E174" s="112"/>
      <c r="F174" s="113">
        <f>F63</f>
        <v>48492</v>
      </c>
      <c r="H174" s="16"/>
    </row>
    <row r="175" spans="1:14" s="12" customFormat="1" ht="15">
      <c r="A175" s="108"/>
      <c r="B175" s="109" t="s">
        <v>40</v>
      </c>
      <c r="C175" s="110" t="s">
        <v>46</v>
      </c>
      <c r="D175" s="111"/>
      <c r="E175" s="112"/>
      <c r="F175" s="113">
        <f>F96</f>
        <v>70920.5</v>
      </c>
      <c r="H175" s="16"/>
      <c r="M175" s="15"/>
      <c r="N175" s="15"/>
    </row>
    <row r="176" spans="1:8" s="12" customFormat="1" ht="15">
      <c r="A176" s="108"/>
      <c r="B176" s="109" t="s">
        <v>41</v>
      </c>
      <c r="C176" s="110" t="s">
        <v>45</v>
      </c>
      <c r="D176" s="111"/>
      <c r="E176" s="112"/>
      <c r="F176" s="113">
        <f>F113</f>
        <v>32325.5</v>
      </c>
      <c r="H176" s="16"/>
    </row>
    <row r="177" spans="1:14" s="12" customFormat="1" ht="15">
      <c r="A177" s="108"/>
      <c r="B177" s="109" t="s">
        <v>42</v>
      </c>
      <c r="C177" s="110" t="s">
        <v>44</v>
      </c>
      <c r="D177" s="111"/>
      <c r="E177" s="112"/>
      <c r="F177" s="113">
        <f>F131</f>
        <v>64283</v>
      </c>
      <c r="H177" s="16"/>
      <c r="M177" s="15"/>
      <c r="N177" s="15"/>
    </row>
    <row r="178" spans="1:8" s="12" customFormat="1" ht="12.75" customHeight="1">
      <c r="A178" s="108"/>
      <c r="B178" s="109" t="s">
        <v>43</v>
      </c>
      <c r="C178" s="110" t="s">
        <v>88</v>
      </c>
      <c r="D178" s="111"/>
      <c r="E178" s="112"/>
      <c r="F178" s="113">
        <f>F146</f>
        <v>12190</v>
      </c>
      <c r="H178" s="16"/>
    </row>
    <row r="179" spans="1:14" s="12" customFormat="1" ht="16.5" customHeight="1" thickBot="1">
      <c r="A179" s="114"/>
      <c r="B179" s="109" t="s">
        <v>87</v>
      </c>
      <c r="C179" s="110" t="s">
        <v>86</v>
      </c>
      <c r="D179" s="115"/>
      <c r="E179" s="116"/>
      <c r="F179" s="113">
        <f>F166</f>
        <v>48650</v>
      </c>
      <c r="H179" s="16"/>
      <c r="M179" s="15"/>
      <c r="N179" s="15"/>
    </row>
    <row r="180" spans="1:8" s="12" customFormat="1" ht="15.75" thickBot="1">
      <c r="A180" s="117"/>
      <c r="B180" s="118" t="s">
        <v>71</v>
      </c>
      <c r="C180" s="98"/>
      <c r="D180" s="99"/>
      <c r="E180" s="100"/>
      <c r="F180" s="119">
        <f>SUM(F174:F179)</f>
        <v>276861</v>
      </c>
      <c r="H180" s="16"/>
    </row>
    <row r="181" spans="1:14" s="12" customFormat="1" ht="15.75" thickBot="1">
      <c r="A181" s="120"/>
      <c r="B181" s="121" t="s">
        <v>72</v>
      </c>
      <c r="C181" s="122"/>
      <c r="D181" s="123"/>
      <c r="E181" s="124"/>
      <c r="F181" s="125">
        <f>IF(0.19*F180,0.19*F180,"")</f>
        <v>52603.590000000004</v>
      </c>
      <c r="H181" s="16"/>
      <c r="M181" s="15"/>
      <c r="N181" s="15"/>
    </row>
    <row r="182" spans="1:8" s="12" customFormat="1" ht="15.75" thickBot="1">
      <c r="A182" s="117"/>
      <c r="B182" s="118" t="s">
        <v>73</v>
      </c>
      <c r="C182" s="98"/>
      <c r="D182" s="99"/>
      <c r="E182" s="100"/>
      <c r="F182" s="119">
        <f>SUM(F180:F181)</f>
        <v>329464.59</v>
      </c>
      <c r="H182" s="16"/>
    </row>
    <row r="183" spans="2:8" s="12" customFormat="1" ht="12" customHeight="1">
      <c r="B183" s="13"/>
      <c r="D183" s="14"/>
      <c r="E183" s="15"/>
      <c r="F183" s="15"/>
      <c r="H183" s="16"/>
    </row>
    <row r="184" spans="2:8" s="12" customFormat="1" ht="12" customHeight="1">
      <c r="B184" s="13"/>
      <c r="C184" s="133"/>
      <c r="D184" s="14"/>
      <c r="E184" s="15"/>
      <c r="F184" s="15"/>
      <c r="H184" s="16"/>
    </row>
    <row r="185" spans="2:8" s="12" customFormat="1" ht="12" customHeight="1">
      <c r="B185" s="13"/>
      <c r="C185" s="133"/>
      <c r="D185" s="14"/>
      <c r="E185" s="15"/>
      <c r="F185" s="15"/>
      <c r="H185" s="16"/>
    </row>
    <row r="186" spans="2:8" s="12" customFormat="1" ht="12" customHeight="1">
      <c r="B186" s="13"/>
      <c r="D186" s="14"/>
      <c r="E186" s="15"/>
      <c r="F186" s="15"/>
      <c r="H186" s="16"/>
    </row>
    <row r="187" spans="2:8" s="12" customFormat="1" ht="12" customHeight="1">
      <c r="B187" s="13"/>
      <c r="D187" s="14"/>
      <c r="E187" s="15"/>
      <c r="F187" s="15"/>
      <c r="H187" s="16"/>
    </row>
    <row r="188" spans="2:8" s="12" customFormat="1" ht="12" customHeight="1">
      <c r="B188" s="13"/>
      <c r="D188" s="14"/>
      <c r="E188" s="15"/>
      <c r="F188" s="15"/>
      <c r="H188" s="16"/>
    </row>
    <row r="189" spans="2:8" s="12" customFormat="1" ht="12" customHeight="1">
      <c r="B189" s="13"/>
      <c r="D189" s="14"/>
      <c r="E189" s="15"/>
      <c r="F189" s="15"/>
      <c r="H189" s="16"/>
    </row>
    <row r="190" spans="2:8" s="12" customFormat="1" ht="12" customHeight="1">
      <c r="B190" s="13"/>
      <c r="D190" s="14"/>
      <c r="E190" s="15"/>
      <c r="F190" s="15"/>
      <c r="H190" s="16"/>
    </row>
    <row r="191" spans="2:8" s="12" customFormat="1" ht="12" customHeight="1">
      <c r="B191" s="13"/>
      <c r="D191" s="14"/>
      <c r="E191" s="15"/>
      <c r="F191" s="15"/>
      <c r="H191" s="16"/>
    </row>
    <row r="192" spans="2:8" s="12" customFormat="1" ht="12" customHeight="1">
      <c r="B192" s="13"/>
      <c r="D192" s="14"/>
      <c r="E192" s="15"/>
      <c r="F192" s="15"/>
      <c r="H192" s="16"/>
    </row>
    <row r="193" spans="2:8" s="12" customFormat="1" ht="12" customHeight="1">
      <c r="B193" s="13"/>
      <c r="D193" s="14"/>
      <c r="E193" s="15"/>
      <c r="F193" s="15"/>
      <c r="H193" s="16"/>
    </row>
    <row r="194" spans="2:8" s="12" customFormat="1" ht="12" customHeight="1">
      <c r="B194" s="13"/>
      <c r="D194" s="14"/>
      <c r="E194" s="15"/>
      <c r="F194" s="15"/>
      <c r="H194" s="16"/>
    </row>
    <row r="195" spans="2:8" s="12" customFormat="1" ht="12" customHeight="1">
      <c r="B195" s="13"/>
      <c r="D195" s="14"/>
      <c r="E195" s="15"/>
      <c r="F195" s="15"/>
      <c r="H195" s="16"/>
    </row>
    <row r="196" spans="2:8" s="12" customFormat="1" ht="12" customHeight="1">
      <c r="B196" s="13"/>
      <c r="D196" s="14"/>
      <c r="E196" s="15"/>
      <c r="F196" s="15"/>
      <c r="H196" s="16"/>
    </row>
    <row r="197" spans="2:8" s="12" customFormat="1" ht="12" customHeight="1">
      <c r="B197" s="13"/>
      <c r="D197" s="14"/>
      <c r="E197" s="15"/>
      <c r="F197" s="15"/>
      <c r="H197" s="16"/>
    </row>
    <row r="198" spans="2:8" s="12" customFormat="1" ht="12" customHeight="1">
      <c r="B198" s="13"/>
      <c r="D198" s="14"/>
      <c r="E198" s="15"/>
      <c r="F198" s="15"/>
      <c r="H198" s="16"/>
    </row>
    <row r="199" spans="2:8" s="12" customFormat="1" ht="12" customHeight="1">
      <c r="B199" s="13"/>
      <c r="D199" s="14"/>
      <c r="E199" s="15"/>
      <c r="F199" s="15"/>
      <c r="H199" s="16"/>
    </row>
    <row r="200" spans="2:8" s="12" customFormat="1" ht="12" customHeight="1">
      <c r="B200" s="13"/>
      <c r="D200" s="14"/>
      <c r="E200" s="15"/>
      <c r="F200" s="15"/>
      <c r="H200" s="16"/>
    </row>
    <row r="201" spans="2:8" s="12" customFormat="1" ht="12" customHeight="1">
      <c r="B201" s="13"/>
      <c r="D201" s="14"/>
      <c r="E201" s="15"/>
      <c r="F201" s="15"/>
      <c r="H201" s="16"/>
    </row>
    <row r="202" spans="2:8" s="12" customFormat="1" ht="12" customHeight="1">
      <c r="B202" s="13"/>
      <c r="D202" s="14"/>
      <c r="E202" s="15"/>
      <c r="F202" s="15"/>
      <c r="H202" s="16"/>
    </row>
    <row r="203" spans="2:8" s="12" customFormat="1" ht="12" customHeight="1">
      <c r="B203" s="13"/>
      <c r="D203" s="14"/>
      <c r="E203" s="15"/>
      <c r="F203" s="15"/>
      <c r="H203" s="16"/>
    </row>
    <row r="204" spans="2:8" s="12" customFormat="1" ht="12" customHeight="1">
      <c r="B204" s="13"/>
      <c r="D204" s="14"/>
      <c r="E204" s="15"/>
      <c r="F204" s="15"/>
      <c r="H204" s="16"/>
    </row>
    <row r="205" spans="2:8" s="12" customFormat="1" ht="12" customHeight="1">
      <c r="B205" s="13"/>
      <c r="D205" s="14"/>
      <c r="E205" s="15"/>
      <c r="F205" s="15"/>
      <c r="H205" s="16"/>
    </row>
    <row r="206" spans="2:8" s="12" customFormat="1" ht="12" customHeight="1">
      <c r="B206" s="13"/>
      <c r="D206" s="14"/>
      <c r="E206" s="15"/>
      <c r="F206" s="15"/>
      <c r="H206" s="16"/>
    </row>
    <row r="207" spans="2:8" s="12" customFormat="1" ht="12" customHeight="1">
      <c r="B207" s="13"/>
      <c r="D207" s="14"/>
      <c r="E207" s="15"/>
      <c r="F207" s="15"/>
      <c r="H207" s="16"/>
    </row>
    <row r="208" spans="2:8" s="12" customFormat="1" ht="12" customHeight="1">
      <c r="B208" s="13"/>
      <c r="D208" s="14"/>
      <c r="E208" s="15"/>
      <c r="F208" s="15"/>
      <c r="H208" s="16"/>
    </row>
    <row r="209" spans="2:8" s="12" customFormat="1" ht="12" customHeight="1">
      <c r="B209" s="13"/>
      <c r="D209" s="14"/>
      <c r="E209" s="15"/>
      <c r="F209" s="15"/>
      <c r="H209" s="16"/>
    </row>
    <row r="210" spans="2:8" s="12" customFormat="1" ht="12" customHeight="1">
      <c r="B210" s="13"/>
      <c r="D210" s="14"/>
      <c r="E210" s="15"/>
      <c r="F210" s="15"/>
      <c r="H210" s="16"/>
    </row>
    <row r="211" spans="2:8" s="12" customFormat="1" ht="12" customHeight="1">
      <c r="B211" s="13"/>
      <c r="D211" s="14"/>
      <c r="E211" s="15"/>
      <c r="F211" s="15"/>
      <c r="H211" s="16"/>
    </row>
    <row r="212" spans="2:8" s="12" customFormat="1" ht="12" customHeight="1">
      <c r="B212" s="13"/>
      <c r="D212" s="14"/>
      <c r="E212" s="15"/>
      <c r="F212" s="15"/>
      <c r="H212" s="16"/>
    </row>
    <row r="213" spans="2:8" s="12" customFormat="1" ht="12" customHeight="1">
      <c r="B213" s="13"/>
      <c r="D213" s="14"/>
      <c r="E213" s="15"/>
      <c r="F213" s="15"/>
      <c r="H213" s="16"/>
    </row>
    <row r="214" spans="2:8" s="12" customFormat="1" ht="12" customHeight="1">
      <c r="B214" s="13"/>
      <c r="D214" s="14"/>
      <c r="E214" s="15"/>
      <c r="F214" s="15"/>
      <c r="H214" s="16"/>
    </row>
    <row r="215" spans="2:8" s="12" customFormat="1" ht="12" customHeight="1">
      <c r="B215" s="13"/>
      <c r="D215" s="14"/>
      <c r="E215" s="15"/>
      <c r="F215" s="15"/>
      <c r="H215" s="16"/>
    </row>
    <row r="216" spans="2:8" s="12" customFormat="1" ht="12" customHeight="1">
      <c r="B216" s="13"/>
      <c r="D216" s="14"/>
      <c r="E216" s="15"/>
      <c r="F216" s="15"/>
      <c r="H216" s="16"/>
    </row>
    <row r="217" spans="2:8" s="12" customFormat="1" ht="12" customHeight="1">
      <c r="B217" s="13"/>
      <c r="D217" s="14"/>
      <c r="E217" s="15"/>
      <c r="F217" s="15"/>
      <c r="H217" s="16"/>
    </row>
    <row r="218" spans="2:8" s="12" customFormat="1" ht="12" customHeight="1">
      <c r="B218" s="13"/>
      <c r="D218" s="14"/>
      <c r="E218" s="15"/>
      <c r="F218" s="15"/>
      <c r="H218" s="16"/>
    </row>
    <row r="219" spans="2:8" s="12" customFormat="1" ht="12" customHeight="1">
      <c r="B219" s="13"/>
      <c r="D219" s="14"/>
      <c r="E219" s="15"/>
      <c r="F219" s="15"/>
      <c r="H219" s="16"/>
    </row>
    <row r="220" spans="2:8" s="12" customFormat="1" ht="12" customHeight="1">
      <c r="B220" s="13"/>
      <c r="D220" s="14"/>
      <c r="E220" s="15"/>
      <c r="F220" s="15"/>
      <c r="H220" s="16"/>
    </row>
  </sheetData>
  <sheetProtection/>
  <printOptions/>
  <pageMargins left="0.7874015748031497" right="0.5905511811023623" top="0.61" bottom="0.4" header="0.44" footer="0.5118110236220472"/>
  <pageSetup orientation="portrait" paperSize="9" scale="90" r:id="rId2"/>
  <rowBreaks count="2" manualBreakCount="2">
    <brk id="65" max="255" man="1"/>
    <brk id="1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Rajce</cp:lastModifiedBy>
  <cp:lastPrinted>2008-04-25T16:20:28Z</cp:lastPrinted>
  <dcterms:created xsi:type="dcterms:W3CDTF">1997-01-24T11:07:25Z</dcterms:created>
  <dcterms:modified xsi:type="dcterms:W3CDTF">2009-09-25T15:31:37Z</dcterms:modified>
  <cp:category/>
  <cp:version/>
  <cp:contentType/>
  <cp:contentStatus/>
</cp:coreProperties>
</file>